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 activeTab="1"/>
  </bookViews>
  <sheets>
    <sheet name="Imprese" sheetId="1" r:id="rId1"/>
    <sheet name="Privati" sheetId="2" r:id="rId2"/>
  </sheets>
  <calcPr calcId="125725"/>
</workbook>
</file>

<file path=xl/calcChain.xml><?xml version="1.0" encoding="utf-8"?>
<calcChain xmlns="http://schemas.openxmlformats.org/spreadsheetml/2006/main">
  <c r="G12" i="2"/>
  <c r="J12" s="1"/>
  <c r="J7"/>
  <c r="J6"/>
  <c r="J5"/>
  <c r="J4"/>
  <c r="J13"/>
  <c r="G13"/>
  <c r="J11"/>
  <c r="G11"/>
  <c r="G10"/>
  <c r="J10" s="1"/>
  <c r="J9"/>
  <c r="J8"/>
  <c r="J3"/>
  <c r="J2"/>
  <c r="H13" i="1"/>
  <c r="G13"/>
  <c r="G12"/>
  <c r="H12" s="1"/>
  <c r="G11"/>
  <c r="H11" s="1"/>
  <c r="G7"/>
  <c r="H7" s="1"/>
  <c r="G6"/>
  <c r="H6" s="1"/>
  <c r="G5"/>
  <c r="H5"/>
  <c r="G10"/>
  <c r="H10" s="1"/>
  <c r="G9"/>
  <c r="H9" s="1"/>
  <c r="G8"/>
  <c r="H8" s="1"/>
  <c r="G3"/>
  <c r="H3" s="1"/>
  <c r="G4"/>
  <c r="H4"/>
  <c r="G2"/>
  <c r="H2" s="1"/>
</calcChain>
</file>

<file path=xl/sharedStrings.xml><?xml version="1.0" encoding="utf-8"?>
<sst xmlns="http://schemas.openxmlformats.org/spreadsheetml/2006/main" count="121" uniqueCount="74">
  <si>
    <t>SOGGETTI DONANTI</t>
  </si>
  <si>
    <t>EROGAZIONI PER SINGOLO ANNO</t>
  </si>
  <si>
    <t>RISPARMIO FISCALE</t>
  </si>
  <si>
    <t>RIFERIMENTO NORMATIVO</t>
  </si>
  <si>
    <t>Deduzione dal reddito complessivo sino al 2% del reddito dichiarato</t>
  </si>
  <si>
    <t>Imprese (imprenditori individuali e società)</t>
  </si>
  <si>
    <t>Deduzione totale dal reddito d'impresa, nei limiti di € 2.065,83 o del 2% del reddito d'impresa dichiarato</t>
  </si>
  <si>
    <t>Erogazioni liberali in denaro a favore delle APS</t>
  </si>
  <si>
    <t>Deduzione totale dal reddito d'impresa, nei limiti di € 1.549,37 o del 2% del reddito d'impresa dichiarato</t>
  </si>
  <si>
    <t>art. 100, comma 2, lettera f), TUIR</t>
  </si>
  <si>
    <t>Deduzione fino al 2% del reddito d'impresa dichiarato</t>
  </si>
  <si>
    <t>art. 100, comma 2, lettera g), TUIR</t>
  </si>
  <si>
    <t>art. 100, comma 2, lettera h), TUIR</t>
  </si>
  <si>
    <t>art. 100, comma 2, lettera l), TUIR</t>
  </si>
  <si>
    <t>art. 100, comma 2, lettera m), TUIR</t>
  </si>
  <si>
    <t>Erogazioni liberali in denaro a favore di fondazioni o associazioni legalmente riconosciute per la realizzazione di programmi di ricerca scientifica nel settore della sanità</t>
  </si>
  <si>
    <t>art. 100, comma 2, lettera o), TUIR</t>
  </si>
  <si>
    <r>
      <t xml:space="preserve">Erogazioni liberali in denaro a favore di fondazioni e associazioni legalmente riconosciute e senza scopo di lucro che svolgono </t>
    </r>
    <r>
      <rPr>
        <u/>
        <sz val="10"/>
        <rFont val="Calibri"/>
        <family val="2"/>
        <scheme val="minor"/>
      </rPr>
      <t>esclusivamente</t>
    </r>
    <r>
      <rPr>
        <sz val="10"/>
        <rFont val="Calibri"/>
        <family val="2"/>
        <scheme val="minor"/>
      </rPr>
      <t xml:space="preserve"> attività nello spettacolo</t>
    </r>
  </si>
  <si>
    <t>art. 100, comma 2, lettera n), TUIR</t>
  </si>
  <si>
    <t>Erogazioni liberali in denaro a favore di istituti scolastici senza scopo di lucro finalizzate all’innovazione tecnologica, all’edilizia scolastica e all’ampliamento dell’offerta formativa</t>
  </si>
  <si>
    <t>art. 100, comma 2, lettera o-bis), TUIR</t>
  </si>
  <si>
    <t>Deduzione totale dal reddito d'impresa, nei limiti di € 70.000 o del 2% del reddito d'impresa dichiarato</t>
  </si>
  <si>
    <t xml:space="preserve">Erogazioni liberali in denaro a favore di persone giuridiche aventi sede nel Mezzogiorno e che perseguono esclusivamente finalità di ricerca scientifica </t>
  </si>
  <si>
    <t>Erogazioni liberali in denaro a favore di persone giuridiche che operano nell'ambito dell'educazione, istruzione, ricreazione, assistenza sociale sanitaria o culto</t>
  </si>
  <si>
    <t>art. 100, comma 2, lettere a), TUIR</t>
  </si>
  <si>
    <t>art. 100, comma 2, lettere b), TUIR</t>
  </si>
  <si>
    <t xml:space="preserve">art. 14, comma 1,  D.L. n. 35 del 2005 </t>
  </si>
  <si>
    <t xml:space="preserve">art. 100, comma 2, lettera a), TUIR;                             </t>
  </si>
  <si>
    <t>Ammontare dell'erogazione</t>
  </si>
  <si>
    <t>Risparmio fiscale</t>
  </si>
  <si>
    <t>Ammontare Deducibile</t>
  </si>
  <si>
    <t>Reddito Dichiarato</t>
  </si>
  <si>
    <t>Reddito complessivo</t>
  </si>
  <si>
    <t>Onere deducibile</t>
  </si>
  <si>
    <t>Reddito imponibile</t>
  </si>
  <si>
    <t>Onere detraibile = Risparmio fiscale</t>
  </si>
  <si>
    <t>Privati (persone fisiche e non imprenditori)</t>
  </si>
  <si>
    <t>Detrazione pari al 19% dall’imposta lorda</t>
  </si>
  <si>
    <t>Erogazioni liberali in denaro per un importo non superiore al 2% del reddito complessivo dichiarato a favore di fondazioni e associazioni legalmente riconosciute e senza scopo di lucro che svolgono esclusivamente attività nello spettacolo</t>
  </si>
  <si>
    <t>Contributi associativi fino a € 1.291,14 versati dai soci - per se stessi e non per i familiari - delle società di mutuo soccorso</t>
  </si>
  <si>
    <t>Somme in denaro versate spontaneamente a favore delle associazioni sportive dilettantistiche per un importo non superiore a € 1.500,00</t>
  </si>
  <si>
    <t>Erogazioni liberali in denaro a favore delle APS fino a € 2.065,83</t>
  </si>
  <si>
    <t>Erogazioni liberali a favore di enti di istruzione senza scopo di lucro</t>
  </si>
  <si>
    <t xml:space="preserve">Somme date spontaneamente a favore di movimenti e partiti politici comprese tra € 51,65 e € 103.291,38 </t>
  </si>
  <si>
    <t>art. 15, comma 1-bis, TUIR</t>
  </si>
  <si>
    <t xml:space="preserve">Erogazioni liberali in denaro a favore di istituzioni religiose  </t>
  </si>
  <si>
    <t>Deduzione dal reddito complessivo fino  ad € 1.032,91</t>
  </si>
  <si>
    <t xml:space="preserve">Erogazioni liberali in denaro a favore di università, fondazioni universitarie, istituzioni universitarie pubbliche, enti di ricerca pubblici, enti di ricerca sottoposti alla vigilanza del MIUR,  enti parco regionali e nazionali </t>
  </si>
  <si>
    <t>Deduzione dal reddito complessivo senza limiti</t>
  </si>
  <si>
    <t>Aliquota marginale</t>
  </si>
  <si>
    <t>Erogazioni liberali in denaro o in natura a favore di enti impegnati in attività di studio, ricerca, e in attività di rilevante valore scientifico, culturale o artistico</t>
  </si>
  <si>
    <t>art. 15, comma 1, lett. h) e h-bis), TUIR</t>
  </si>
  <si>
    <t>art. 15, comma 1, lett. i), TUIR</t>
  </si>
  <si>
    <t>Erogazioni liberali in denaro fino a € 2.065,83 a favore di Onlus, delle iniziative umanitarie, religiose o laiche, gestite da fondazioni, associazioni, comitati, ed enti individuati con Dpcm nei Paesi non appartenenti all’Organizzazione per la Cooperazione e lo Sviluppo Economico, OCSE</t>
  </si>
  <si>
    <t>art. 15, comma 1, lett. i-bis), TUIR</t>
  </si>
  <si>
    <t>Erogazioni liberali alle ONLUS, alle APS iscritte nei registri nazionali, alle fondazioni ed associazioni riconosciute aventi per scopo statutario la tutela, promozione e valorizzazione dei beni di interesse storico, artistico e paesaggistico, nonché quelle aventi per scopo statutario la ricerca scientifica</t>
  </si>
  <si>
    <t>Contributi, donazioni, beneficenza versati alle Organizzazioni Non Governative (ONG)</t>
  </si>
  <si>
    <t>art. 10, lett. l-quater), TUIR</t>
  </si>
  <si>
    <t>art. 10, lett. i), TUIR</t>
  </si>
  <si>
    <t>art. 10, lett. g), TUIR</t>
  </si>
  <si>
    <t xml:space="preserve">art. 14, D.L. n. 35 del 2005 </t>
  </si>
  <si>
    <t xml:space="preserve">art. 15, comma 1, lett. i-octies), TUIR </t>
  </si>
  <si>
    <t xml:space="preserve"> art. 15, comma 1, lett. i-quater), TUIR</t>
  </si>
  <si>
    <t>art. 15, comma 1, lett. i-ter), TUIR</t>
  </si>
  <si>
    <t>Deduzione dal reddito complessivo fino al 2% del reddito dichiarato</t>
  </si>
  <si>
    <t>Erogazioni liberali in denaro o in natura a favore di fondazioni e associazioni legalmente riconosciute impegnate in attività di studio, ricerca, e in attività di rilevante valore culturale o artistico</t>
  </si>
  <si>
    <t xml:space="preserve">Erogazioni liberali in denaro a favore di fondazioni o associazioni legalmente riconosciute per lo svolgimento di compiti istituzionali e per la realizzazione di programmi culturali nei settori dei beni culturali e dello spettacolo </t>
  </si>
  <si>
    <t xml:space="preserve">Erogazioni liberali in denaro a favore di organismi di gestione di parchi o riserve naturali o di altre zone soggette a tutela paesaggistica </t>
  </si>
  <si>
    <t>Contributi, donazioni, oblazioni versate alle Organizzazioni Non Governative (ONG)</t>
  </si>
  <si>
    <t>Erogazioni liberali in denaro a favore di Onlus, delle iniziative umanitarie, religiose o laiche, gestite da fondazioni, associazioni, comitati, ed enti individuati con Dpcm nei Paesi non appartenenti all’Organizzazione per la Cooperazione e lo Sviluppo Economico, OCSE</t>
  </si>
  <si>
    <t>Deduzione dal reddito d'impresa</t>
  </si>
  <si>
    <t xml:space="preserve">In alternativa ad altre deduzioni, deduzione nel limite del 10% del reddito dichiarato fino a un massimo di 70.000 euro annui
</t>
  </si>
  <si>
    <t xml:space="preserve">In alternativa alla precedente detrazione, deduzione nel limite del 10% del reddito dichiarato fino a un massimo di 70.000 euro annui
</t>
  </si>
  <si>
    <t>-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</si>
</sst>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6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hidden="1"/>
    </xf>
    <xf numFmtId="9" fontId="0" fillId="3" borderId="1" xfId="0" applyNumberForma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164" fontId="0" fillId="0" borderId="1" xfId="0" quotePrefix="1" applyNumberFormat="1" applyBorder="1" applyAlignment="1" applyProtection="1">
      <alignment horizontal="center" vertical="center"/>
      <protection hidden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5"/>
  <sheetViews>
    <sheetView workbookViewId="0">
      <selection activeCell="E4" sqref="E4"/>
    </sheetView>
  </sheetViews>
  <sheetFormatPr defaultRowHeight="15"/>
  <cols>
    <col min="1" max="1" width="16.42578125" customWidth="1"/>
    <col min="2" max="2" width="52.28515625" style="8" customWidth="1"/>
    <col min="3" max="3" width="29.7109375" style="1" customWidth="1"/>
    <col min="4" max="4" width="19.5703125" customWidth="1"/>
    <col min="5" max="5" width="19.28515625" customWidth="1"/>
    <col min="6" max="6" width="17.85546875" customWidth="1"/>
    <col min="7" max="7" width="19" customWidth="1"/>
    <col min="8" max="8" width="15.140625" customWidth="1"/>
    <col min="9" max="9" width="30.28515625" customWidth="1"/>
  </cols>
  <sheetData>
    <row r="1" spans="1:9" s="1" customFormat="1" ht="25.5">
      <c r="A1" s="11" t="s">
        <v>0</v>
      </c>
      <c r="B1" s="2" t="s">
        <v>1</v>
      </c>
      <c r="C1" s="2" t="s">
        <v>3</v>
      </c>
      <c r="D1" s="2" t="s">
        <v>2</v>
      </c>
      <c r="E1" s="17" t="s">
        <v>28</v>
      </c>
      <c r="F1" s="17" t="s">
        <v>31</v>
      </c>
      <c r="G1" s="17" t="s">
        <v>30</v>
      </c>
      <c r="H1" s="17" t="s">
        <v>29</v>
      </c>
      <c r="I1" s="14"/>
    </row>
    <row r="2" spans="1:9" ht="51">
      <c r="A2" s="25" t="s">
        <v>5</v>
      </c>
      <c r="B2" s="3" t="s">
        <v>65</v>
      </c>
      <c r="C2" s="5" t="s">
        <v>9</v>
      </c>
      <c r="D2" s="5" t="s">
        <v>70</v>
      </c>
      <c r="E2" s="22"/>
      <c r="F2" s="30" t="s">
        <v>73</v>
      </c>
      <c r="G2" s="23">
        <f>+E2</f>
        <v>0</v>
      </c>
      <c r="H2" s="23">
        <f>+G2*31.4%</f>
        <v>0</v>
      </c>
    </row>
    <row r="3" spans="1:9" ht="51">
      <c r="A3" s="26"/>
      <c r="B3" s="3" t="s">
        <v>66</v>
      </c>
      <c r="C3" s="5" t="s">
        <v>14</v>
      </c>
      <c r="D3" s="4" t="s">
        <v>70</v>
      </c>
      <c r="E3" s="22"/>
      <c r="F3" s="30" t="s">
        <v>73</v>
      </c>
      <c r="G3" s="23">
        <f t="shared" ref="G3:G4" si="0">+E3</f>
        <v>0</v>
      </c>
      <c r="H3" s="23">
        <f t="shared" ref="H3:H7" si="1">+G3*31.4%</f>
        <v>0</v>
      </c>
    </row>
    <row r="4" spans="1:9" ht="38.25">
      <c r="A4" s="26"/>
      <c r="B4" s="3" t="s">
        <v>67</v>
      </c>
      <c r="C4" s="5" t="s">
        <v>18</v>
      </c>
      <c r="D4" s="4" t="s">
        <v>70</v>
      </c>
      <c r="E4" s="22"/>
      <c r="F4" s="30" t="s">
        <v>73</v>
      </c>
      <c r="G4" s="23">
        <f t="shared" si="0"/>
        <v>0</v>
      </c>
      <c r="H4" s="23">
        <f t="shared" si="1"/>
        <v>0</v>
      </c>
    </row>
    <row r="5" spans="1:9" ht="38.25">
      <c r="A5" s="26"/>
      <c r="B5" s="3" t="s">
        <v>15</v>
      </c>
      <c r="C5" s="5" t="s">
        <v>16</v>
      </c>
      <c r="D5" s="4" t="s">
        <v>70</v>
      </c>
      <c r="E5" s="22"/>
      <c r="F5" s="30" t="s">
        <v>73</v>
      </c>
      <c r="G5" s="23">
        <f>+E5</f>
        <v>0</v>
      </c>
      <c r="H5" s="23">
        <f t="shared" si="1"/>
        <v>0</v>
      </c>
    </row>
    <row r="6" spans="1:9" ht="77.25" customHeight="1">
      <c r="A6" s="26"/>
      <c r="B6" s="6" t="s">
        <v>55</v>
      </c>
      <c r="C6" s="6" t="s">
        <v>26</v>
      </c>
      <c r="D6" s="6" t="s">
        <v>71</v>
      </c>
      <c r="E6" s="22"/>
      <c r="F6" s="22"/>
      <c r="G6" s="23">
        <f>MIN(70000,IF(E6&gt;=(F6*10%),F6*10%,E6))</f>
        <v>0</v>
      </c>
      <c r="H6" s="23">
        <f t="shared" si="1"/>
        <v>0</v>
      </c>
    </row>
    <row r="7" spans="1:9" ht="39">
      <c r="A7" s="26"/>
      <c r="B7" s="7" t="s">
        <v>23</v>
      </c>
      <c r="C7" s="5" t="s">
        <v>24</v>
      </c>
      <c r="D7" s="5" t="s">
        <v>10</v>
      </c>
      <c r="E7" s="22"/>
      <c r="F7" s="22"/>
      <c r="G7" s="23">
        <f>IF(E7&gt;= (F7*2%),F7*2%,E7)</f>
        <v>0</v>
      </c>
      <c r="H7" s="23">
        <f t="shared" si="1"/>
        <v>0</v>
      </c>
    </row>
    <row r="8" spans="1:9" ht="39">
      <c r="A8" s="26"/>
      <c r="B8" s="10" t="s">
        <v>22</v>
      </c>
      <c r="C8" s="5" t="s">
        <v>25</v>
      </c>
      <c r="D8" s="5" t="s">
        <v>10</v>
      </c>
      <c r="E8" s="22"/>
      <c r="F8" s="22"/>
      <c r="G8" s="23">
        <f t="shared" ref="G8:G10" si="2">IF(E8&gt;= (F8*2%),F8*2%,E8)</f>
        <v>0</v>
      </c>
      <c r="H8" s="23">
        <f t="shared" ref="H8:H11" si="3">+G8*31.4%</f>
        <v>0</v>
      </c>
    </row>
    <row r="9" spans="1:9" ht="47.25" customHeight="1">
      <c r="A9" s="26"/>
      <c r="B9" s="3" t="s">
        <v>17</v>
      </c>
      <c r="C9" s="5" t="s">
        <v>11</v>
      </c>
      <c r="D9" s="5" t="s">
        <v>10</v>
      </c>
      <c r="E9" s="22"/>
      <c r="F9" s="22"/>
      <c r="G9" s="23">
        <f t="shared" si="2"/>
        <v>0</v>
      </c>
      <c r="H9" s="23">
        <f t="shared" si="3"/>
        <v>0</v>
      </c>
    </row>
    <row r="10" spans="1:9" ht="51">
      <c r="A10" s="26"/>
      <c r="B10" s="3" t="s">
        <v>68</v>
      </c>
      <c r="C10" s="5" t="s">
        <v>27</v>
      </c>
      <c r="D10" s="4" t="s">
        <v>4</v>
      </c>
      <c r="E10" s="22"/>
      <c r="F10" s="22"/>
      <c r="G10" s="23">
        <f t="shared" si="2"/>
        <v>0</v>
      </c>
      <c r="H10" s="23">
        <f t="shared" si="3"/>
        <v>0</v>
      </c>
    </row>
    <row r="11" spans="1:9" ht="53.25" customHeight="1">
      <c r="A11" s="26"/>
      <c r="B11" s="3" t="s">
        <v>19</v>
      </c>
      <c r="C11" s="5" t="s">
        <v>20</v>
      </c>
      <c r="D11" s="5" t="s">
        <v>21</v>
      </c>
      <c r="E11" s="22"/>
      <c r="F11" s="22"/>
      <c r="G11" s="23">
        <f>MIN(70000,IF(E11&gt;=(F11*2%),F11*2%,E11))</f>
        <v>0</v>
      </c>
      <c r="H11" s="23">
        <f t="shared" si="3"/>
        <v>0</v>
      </c>
    </row>
    <row r="12" spans="1:9" ht="63.75">
      <c r="A12" s="26"/>
      <c r="B12" s="3" t="s">
        <v>69</v>
      </c>
      <c r="C12" s="5" t="s">
        <v>12</v>
      </c>
      <c r="D12" s="5" t="s">
        <v>6</v>
      </c>
      <c r="E12" s="22"/>
      <c r="F12" s="22"/>
      <c r="G12" s="23">
        <f>MIN(2065.83,IF(E12&gt;=(F12*2%),F12*2%,E12))</f>
        <v>0</v>
      </c>
      <c r="H12" s="23">
        <f t="shared" ref="H12:H13" si="4">+G12*31.4%</f>
        <v>0</v>
      </c>
    </row>
    <row r="13" spans="1:9" ht="63.75">
      <c r="A13" s="27"/>
      <c r="B13" s="3" t="s">
        <v>7</v>
      </c>
      <c r="C13" s="5" t="s">
        <v>13</v>
      </c>
      <c r="D13" s="5" t="s">
        <v>8</v>
      </c>
      <c r="E13" s="22"/>
      <c r="F13" s="22"/>
      <c r="G13" s="23">
        <f>MIN(1549.37,IF(E13&gt;=(F13*2%),F13*2%,E13))</f>
        <v>0</v>
      </c>
      <c r="H13" s="23">
        <f t="shared" si="4"/>
        <v>0</v>
      </c>
    </row>
    <row r="14" spans="1:9">
      <c r="B14" s="9"/>
    </row>
    <row r="15" spans="1:9">
      <c r="B15" s="14"/>
    </row>
  </sheetData>
  <sheetProtection sheet="1" objects="1" scenarios="1"/>
  <mergeCells count="1">
    <mergeCell ref="A2:A13"/>
  </mergeCells>
  <dataValidations count="1">
    <dataValidation type="decimal" operator="greaterThanOrEqual" allowBlank="1" showErrorMessage="1" error="E' possibile inserire solo valori numerici positivi" sqref="E6:F13 E2:E5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3" sqref="J13"/>
    </sheetView>
  </sheetViews>
  <sheetFormatPr defaultRowHeight="15"/>
  <cols>
    <col min="1" max="1" width="20.7109375" bestFit="1" customWidth="1"/>
    <col min="2" max="2" width="47.28515625" style="1" customWidth="1"/>
    <col min="3" max="3" width="35" style="1" customWidth="1"/>
    <col min="4" max="4" width="23.28515625" customWidth="1"/>
    <col min="5" max="5" width="13.85546875" customWidth="1"/>
    <col min="6" max="6" width="15.7109375" customWidth="1"/>
    <col min="7" max="7" width="12.7109375" customWidth="1"/>
    <col min="8" max="8" width="11" hidden="1" customWidth="1"/>
    <col min="10" max="10" width="10.5703125" customWidth="1"/>
  </cols>
  <sheetData>
    <row r="1" spans="1:10" ht="51">
      <c r="A1" s="15" t="s">
        <v>0</v>
      </c>
      <c r="B1" s="2" t="s">
        <v>1</v>
      </c>
      <c r="C1" s="2" t="s">
        <v>3</v>
      </c>
      <c r="D1" s="16" t="s">
        <v>2</v>
      </c>
      <c r="E1" s="17" t="s">
        <v>28</v>
      </c>
      <c r="F1" s="17" t="s">
        <v>32</v>
      </c>
      <c r="G1" s="17" t="s">
        <v>33</v>
      </c>
      <c r="H1" s="12" t="s">
        <v>34</v>
      </c>
      <c r="I1" s="17" t="s">
        <v>49</v>
      </c>
      <c r="J1" s="17" t="s">
        <v>35</v>
      </c>
    </row>
    <row r="2" spans="1:10" ht="38.25">
      <c r="A2" s="25" t="s">
        <v>36</v>
      </c>
      <c r="B2" s="18" t="s">
        <v>50</v>
      </c>
      <c r="C2" s="19" t="s">
        <v>51</v>
      </c>
      <c r="D2" s="25" t="s">
        <v>37</v>
      </c>
      <c r="E2" s="22"/>
      <c r="F2" s="30" t="s">
        <v>73</v>
      </c>
      <c r="G2" s="30" t="s">
        <v>73</v>
      </c>
      <c r="H2" s="30" t="s">
        <v>73</v>
      </c>
      <c r="I2" s="30" t="s">
        <v>73</v>
      </c>
      <c r="J2" s="23">
        <f>+E2*19%</f>
        <v>0</v>
      </c>
    </row>
    <row r="3" spans="1:10" ht="63.75">
      <c r="A3" s="26"/>
      <c r="B3" s="18" t="s">
        <v>38</v>
      </c>
      <c r="C3" s="19" t="s">
        <v>52</v>
      </c>
      <c r="D3" s="28"/>
      <c r="E3" s="22"/>
      <c r="F3" s="22"/>
      <c r="G3" s="30" t="s">
        <v>73</v>
      </c>
      <c r="H3" s="30" t="s">
        <v>73</v>
      </c>
      <c r="I3" s="30" t="s">
        <v>73</v>
      </c>
      <c r="J3" s="23">
        <f>MIN(E3,+F3*2%)*19%</f>
        <v>0</v>
      </c>
    </row>
    <row r="4" spans="1:10" ht="76.5">
      <c r="A4" s="26"/>
      <c r="B4" s="18" t="s">
        <v>53</v>
      </c>
      <c r="C4" s="19" t="s">
        <v>54</v>
      </c>
      <c r="D4" s="28"/>
      <c r="E4" s="22"/>
      <c r="F4" s="30" t="s">
        <v>73</v>
      </c>
      <c r="G4" s="30" t="s">
        <v>73</v>
      </c>
      <c r="H4" s="30" t="s">
        <v>73</v>
      </c>
      <c r="I4" s="30" t="s">
        <v>73</v>
      </c>
      <c r="J4" s="23" t="str">
        <f>IF(E4&lt;&gt;"",MIN(E4,2065.83)*19%,"€ 0,00")</f>
        <v>€ 0,00</v>
      </c>
    </row>
    <row r="5" spans="1:10" ht="38.25">
      <c r="A5" s="26"/>
      <c r="B5" s="18" t="s">
        <v>39</v>
      </c>
      <c r="C5" s="19" t="s">
        <v>54</v>
      </c>
      <c r="D5" s="28"/>
      <c r="E5" s="22"/>
      <c r="F5" s="30" t="s">
        <v>73</v>
      </c>
      <c r="G5" s="30" t="s">
        <v>73</v>
      </c>
      <c r="H5" s="30" t="s">
        <v>73</v>
      </c>
      <c r="I5" s="30" t="s">
        <v>73</v>
      </c>
      <c r="J5" s="23" t="str">
        <f>IF(E5&lt;&gt;"",MIN(E5,1291.14)*19%,"€ 0,00")</f>
        <v>€ 0,00</v>
      </c>
    </row>
    <row r="6" spans="1:10" ht="38.25">
      <c r="A6" s="26"/>
      <c r="B6" s="18" t="s">
        <v>40</v>
      </c>
      <c r="C6" s="19" t="s">
        <v>63</v>
      </c>
      <c r="D6" s="28"/>
      <c r="E6" s="22"/>
      <c r="F6" s="30" t="s">
        <v>73</v>
      </c>
      <c r="G6" s="30" t="s">
        <v>73</v>
      </c>
      <c r="H6" s="30" t="s">
        <v>73</v>
      </c>
      <c r="I6" s="30" t="s">
        <v>73</v>
      </c>
      <c r="J6" s="23" t="str">
        <f>IF(E6&lt;&gt;"",MIN(E6,1500)*19%,"€ 0,00")</f>
        <v>€ 0,00</v>
      </c>
    </row>
    <row r="7" spans="1:10" ht="25.5">
      <c r="A7" s="26"/>
      <c r="B7" s="18" t="s">
        <v>41</v>
      </c>
      <c r="C7" s="19" t="s">
        <v>62</v>
      </c>
      <c r="D7" s="28"/>
      <c r="E7" s="22"/>
      <c r="F7" s="30" t="s">
        <v>73</v>
      </c>
      <c r="G7" s="30" t="s">
        <v>73</v>
      </c>
      <c r="H7" s="30" t="s">
        <v>73</v>
      </c>
      <c r="I7" s="30" t="s">
        <v>73</v>
      </c>
      <c r="J7" s="23" t="str">
        <f>IF(E7&lt;&gt;"",MIN(E7,2065.83)*19%,"€ 0,00")</f>
        <v>€ 0,00</v>
      </c>
    </row>
    <row r="8" spans="1:10" ht="25.5">
      <c r="A8" s="26"/>
      <c r="B8" s="18" t="s">
        <v>42</v>
      </c>
      <c r="C8" s="19" t="s">
        <v>61</v>
      </c>
      <c r="D8" s="28"/>
      <c r="E8" s="22"/>
      <c r="F8" s="30" t="s">
        <v>73</v>
      </c>
      <c r="G8" s="30" t="s">
        <v>73</v>
      </c>
      <c r="H8" s="30" t="s">
        <v>73</v>
      </c>
      <c r="I8" s="30" t="s">
        <v>73</v>
      </c>
      <c r="J8" s="23">
        <f>+E8*19%</f>
        <v>0</v>
      </c>
    </row>
    <row r="9" spans="1:10" ht="25.5">
      <c r="A9" s="26"/>
      <c r="B9" s="18" t="s">
        <v>43</v>
      </c>
      <c r="C9" s="19" t="s">
        <v>44</v>
      </c>
      <c r="D9" s="29"/>
      <c r="E9" s="22"/>
      <c r="F9" s="30" t="s">
        <v>73</v>
      </c>
      <c r="G9" s="30" t="s">
        <v>73</v>
      </c>
      <c r="H9" s="30" t="s">
        <v>73</v>
      </c>
      <c r="I9" s="30" t="s">
        <v>73</v>
      </c>
      <c r="J9" s="23">
        <f>IF(E9&gt;=51.65,MIN(E9,103291.38)*19%,0)</f>
        <v>0</v>
      </c>
    </row>
    <row r="10" spans="1:10" ht="89.25">
      <c r="A10" s="26"/>
      <c r="B10" s="18" t="s">
        <v>55</v>
      </c>
      <c r="C10" s="19" t="s">
        <v>60</v>
      </c>
      <c r="D10" s="19" t="s">
        <v>72</v>
      </c>
      <c r="E10" s="22"/>
      <c r="F10" s="22"/>
      <c r="G10" s="23">
        <f>MIN(70000,IF(E10&gt;=(F10*10%),F10*10%,E10))</f>
        <v>0</v>
      </c>
      <c r="H10" s="13"/>
      <c r="I10" s="24"/>
      <c r="J10" s="23">
        <f>+G10*I10</f>
        <v>0</v>
      </c>
    </row>
    <row r="11" spans="1:10" ht="38.25">
      <c r="A11" s="26"/>
      <c r="B11" s="18" t="s">
        <v>56</v>
      </c>
      <c r="C11" s="19" t="s">
        <v>59</v>
      </c>
      <c r="D11" s="19" t="s">
        <v>64</v>
      </c>
      <c r="E11" s="22"/>
      <c r="F11" s="22"/>
      <c r="G11" s="23">
        <f>MIN(E11, 2%*F11)</f>
        <v>0</v>
      </c>
      <c r="H11" s="13"/>
      <c r="I11" s="24"/>
      <c r="J11" s="23">
        <f>+G11*I11</f>
        <v>0</v>
      </c>
    </row>
    <row r="12" spans="1:10" ht="40.5" customHeight="1">
      <c r="A12" s="26"/>
      <c r="B12" s="18" t="s">
        <v>45</v>
      </c>
      <c r="C12" s="19" t="s">
        <v>58</v>
      </c>
      <c r="D12" s="19" t="s">
        <v>46</v>
      </c>
      <c r="E12" s="22"/>
      <c r="F12" s="22"/>
      <c r="G12" s="23" t="str">
        <f>IF(E12&lt;&gt;"",MIN(1032.91,E12),"€ 0,00")</f>
        <v>€ 0,00</v>
      </c>
      <c r="H12" s="13"/>
      <c r="I12" s="24"/>
      <c r="J12" s="23">
        <f>+G12*I12</f>
        <v>0</v>
      </c>
    </row>
    <row r="13" spans="1:10" ht="63.75">
      <c r="A13" s="27"/>
      <c r="B13" s="18" t="s">
        <v>47</v>
      </c>
      <c r="C13" s="19" t="s">
        <v>57</v>
      </c>
      <c r="D13" s="18" t="s">
        <v>48</v>
      </c>
      <c r="E13" s="22"/>
      <c r="F13" s="30" t="s">
        <v>73</v>
      </c>
      <c r="G13" s="23">
        <f>+E13</f>
        <v>0</v>
      </c>
      <c r="H13" s="13"/>
      <c r="I13" s="24"/>
      <c r="J13" s="23">
        <f>+G13*I13</f>
        <v>0</v>
      </c>
    </row>
    <row r="14" spans="1:10">
      <c r="A14" s="20"/>
      <c r="B14" s="20"/>
      <c r="C14" s="20"/>
      <c r="D14" s="20"/>
    </row>
    <row r="15" spans="1:10">
      <c r="A15" s="20"/>
      <c r="B15" s="21"/>
      <c r="C15" s="20"/>
      <c r="D15" s="20"/>
    </row>
    <row r="16" spans="1:10">
      <c r="A16" s="20"/>
      <c r="B16" s="20"/>
      <c r="C16" s="20"/>
      <c r="D16" s="20"/>
    </row>
    <row r="17" spans="1:4">
      <c r="A17" s="20"/>
      <c r="B17" s="20"/>
      <c r="C17" s="20"/>
      <c r="D17" s="20"/>
    </row>
    <row r="18" spans="1:4">
      <c r="A18" s="20"/>
      <c r="B18" s="20"/>
      <c r="C18" s="20"/>
      <c r="D18" s="20"/>
    </row>
    <row r="19" spans="1:4">
      <c r="A19" s="20"/>
      <c r="B19" s="20"/>
      <c r="C19" s="20"/>
      <c r="D19" s="20"/>
    </row>
    <row r="20" spans="1:4">
      <c r="A20" s="20"/>
      <c r="B20" s="20"/>
      <c r="C20" s="20"/>
      <c r="D20" s="20"/>
    </row>
    <row r="21" spans="1:4">
      <c r="A21" s="20"/>
      <c r="B21" s="20"/>
      <c r="C21" s="20"/>
      <c r="D21" s="20"/>
    </row>
  </sheetData>
  <sheetProtection sheet="1" objects="1" scenarios="1"/>
  <mergeCells count="2">
    <mergeCell ref="A2:A13"/>
    <mergeCell ref="D2:D9"/>
  </mergeCells>
  <dataValidations count="4">
    <dataValidation type="decimal" operator="greaterThanOrEqual" allowBlank="1" showErrorMessage="1" error="E' possibile inserire solo valori numerici positivi_x000a_" sqref="E2">
      <formula1>0</formula1>
    </dataValidation>
    <dataValidation type="decimal" operator="greaterThanOrEqual" allowBlank="1" showInputMessage="1" showErrorMessage="1" error="E' possibile inserire solo valori numerici positivi" sqref="E3:E13">
      <formula1>0</formula1>
    </dataValidation>
    <dataValidation type="decimal" operator="greaterThanOrEqual" allowBlank="1" showErrorMessage="1" error="E' possibile inserire solo valori numerici positivi" sqref="F3 F10:F12">
      <formula1>0</formula1>
    </dataValidation>
    <dataValidation type="decimal" allowBlank="1" showErrorMessage="1" error="E' possibile inserire solo valori percentuali compresi tra 0 e 100" sqref="I10:I13">
      <formula1>0</formula1>
      <formula2>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Imprese</vt:lpstr>
      <vt:lpstr>Privati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2011-06-07T08:52:11Z</dcterms:modified>
</cp:coreProperties>
</file>